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스마트테크팀\2024년\3. 스마트산업 생태계 조성\1. 2024년 스마트시티지원센터 통합운영\2. 고양 스마트시티 리빙랩\2. 사업 공고\0. 최종본\"/>
    </mc:Choice>
  </mc:AlternateContent>
  <xr:revisionPtr revIDLastSave="0" documentId="13_ncr:1_{6CEE588C-1B85-46C2-BABD-D6EF7AD058F9}" xr6:coauthVersionLast="47" xr6:coauthVersionMax="47" xr10:uidLastSave="{00000000-0000-0000-0000-000000000000}"/>
  <bookViews>
    <workbookView xWindow="-120" yWindow="-120" windowWidth="24240" windowHeight="13140" xr2:uid="{C0836325-2EAF-4BD2-88F2-6626D82A7C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5" i="1" l="1"/>
  <c r="E26" i="1" s="1"/>
  <c r="B25" i="1"/>
  <c r="C26" i="1" s="1"/>
  <c r="F16" i="1"/>
  <c r="B16" i="1"/>
  <c r="C17" i="1" s="1"/>
  <c r="C18" i="1" s="1"/>
  <c r="F7" i="1"/>
  <c r="E8" i="1" s="1"/>
  <c r="B7" i="1"/>
  <c r="B8" i="1" s="1"/>
  <c r="B9" i="1" s="1"/>
  <c r="B17" i="1" l="1"/>
  <c r="B18" i="1" s="1"/>
  <c r="D26" i="1"/>
  <c r="D27" i="1" s="1"/>
  <c r="F26" i="1"/>
  <c r="F27" i="1" s="1"/>
  <c r="B26" i="1"/>
  <c r="B27" i="1" s="1"/>
  <c r="F17" i="1"/>
  <c r="F18" i="1" s="1"/>
  <c r="D17" i="1"/>
  <c r="D18" i="1" s="1"/>
  <c r="E17" i="1"/>
  <c r="E18" i="1" s="1"/>
  <c r="D8" i="1"/>
  <c r="D9" i="1" s="1"/>
  <c r="E27" i="1"/>
  <c r="C27" i="1"/>
  <c r="F8" i="1"/>
  <c r="F9" i="1" s="1"/>
  <c r="E9" i="1"/>
  <c r="C8" i="1"/>
  <c r="C9" i="1" s="1"/>
</calcChain>
</file>

<file path=xl/sharedStrings.xml><?xml version="1.0" encoding="utf-8"?>
<sst xmlns="http://schemas.openxmlformats.org/spreadsheetml/2006/main" count="37" uniqueCount="17">
  <si>
    <t>매칭금액</t>
    <phoneticPr fontId="2" type="noConversion"/>
  </si>
  <si>
    <t>구분</t>
    <phoneticPr fontId="2" type="noConversion"/>
  </si>
  <si>
    <t>금액</t>
    <phoneticPr fontId="2" type="noConversion"/>
  </si>
  <si>
    <t>비율</t>
    <phoneticPr fontId="2" type="noConversion"/>
  </si>
  <si>
    <t>오류여부</t>
    <phoneticPr fontId="2" type="noConversion"/>
  </si>
  <si>
    <t>중소기업 매칭 비율</t>
    <phoneticPr fontId="2" type="noConversion"/>
  </si>
  <si>
    <t>지원금 65%이하, 현금 10% 이상</t>
    <phoneticPr fontId="2" type="noConversion"/>
  </si>
  <si>
    <t>중견기업 매칭 비율</t>
    <phoneticPr fontId="2" type="noConversion"/>
  </si>
  <si>
    <t>대기업 매칭 비율</t>
    <phoneticPr fontId="2" type="noConversion"/>
  </si>
  <si>
    <t>지원금 50%이하, 현금 15% 이상</t>
    <phoneticPr fontId="2" type="noConversion"/>
  </si>
  <si>
    <t>지원금 60%이하, 현금 13% 이상</t>
    <phoneticPr fontId="2" type="noConversion"/>
  </si>
  <si>
    <t>총사업비
(A=B+C)</t>
    <phoneticPr fontId="2" type="noConversion"/>
  </si>
  <si>
    <t>지원금
(B)</t>
    <phoneticPr fontId="2" type="noConversion"/>
  </si>
  <si>
    <t>현물(D)</t>
    <phoneticPr fontId="2" type="noConversion"/>
  </si>
  <si>
    <t>현금(C)</t>
    <phoneticPr fontId="2" type="noConversion"/>
  </si>
  <si>
    <t>합계(E=C+D)</t>
    <phoneticPr fontId="2" type="noConversion"/>
  </si>
  <si>
    <t>2024년 리빙랩 통합 공고 사업 지원금 및 매칭 비용 비율 검토 참고 자료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</si>
</sst>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i/>
      <sz val="11"/>
      <color theme="4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0" fontId="0" fillId="0" borderId="1" xfId="2" applyNumberFormat="1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41" fontId="6" fillId="0" borderId="1" xfId="1" applyFont="1" applyBorder="1">
      <alignment vertical="center"/>
    </xf>
    <xf numFmtId="41" fontId="6" fillId="0" borderId="1" xfId="1" applyFont="1" applyBorder="1" applyAlignment="1">
      <alignment horizontal="center" vertical="center"/>
    </xf>
    <xf numFmtId="41" fontId="6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테마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EF20B-A0C3-48D6-BFB8-BB1031F3AF09}">
  <dimension ref="A1:F27"/>
  <sheetViews>
    <sheetView tabSelected="1" view="pageBreakPreview" zoomScaleNormal="100" zoomScaleSheetLayoutView="100" workbookViewId="0">
      <selection sqref="A1:F2"/>
    </sheetView>
  </sheetViews>
  <sheetFormatPr defaultRowHeight="16.5" x14ac:dyDescent="0.3"/>
  <cols>
    <col min="1" max="1" width="18.875" bestFit="1" customWidth="1"/>
    <col min="2" max="2" width="13" bestFit="1" customWidth="1"/>
    <col min="3" max="3" width="12.125" bestFit="1" customWidth="1"/>
    <col min="4" max="4" width="14.375" bestFit="1" customWidth="1"/>
    <col min="5" max="5" width="13.125" bestFit="1" customWidth="1"/>
    <col min="6" max="6" width="14.375" bestFit="1" customWidth="1"/>
  </cols>
  <sheetData>
    <row r="1" spans="1:6" x14ac:dyDescent="0.3">
      <c r="A1" s="9" t="s">
        <v>16</v>
      </c>
      <c r="B1" s="9"/>
      <c r="C1" s="9"/>
      <c r="D1" s="9"/>
      <c r="E1" s="9"/>
      <c r="F1" s="9"/>
    </row>
    <row r="2" spans="1:6" x14ac:dyDescent="0.3">
      <c r="A2" s="9"/>
      <c r="B2" s="9"/>
      <c r="C2" s="9"/>
      <c r="D2" s="9"/>
      <c r="E2" s="9"/>
      <c r="F2" s="9"/>
    </row>
    <row r="4" spans="1:6" x14ac:dyDescent="0.3">
      <c r="A4" s="4" t="s">
        <v>5</v>
      </c>
      <c r="B4" s="5" t="s">
        <v>6</v>
      </c>
    </row>
    <row r="5" spans="1:6" x14ac:dyDescent="0.3">
      <c r="A5" s="10" t="s">
        <v>1</v>
      </c>
      <c r="B5" s="12" t="s">
        <v>11</v>
      </c>
      <c r="C5" s="12" t="s">
        <v>12</v>
      </c>
      <c r="D5" s="13" t="s">
        <v>0</v>
      </c>
      <c r="E5" s="14"/>
      <c r="F5" s="15"/>
    </row>
    <row r="6" spans="1:6" x14ac:dyDescent="0.3">
      <c r="A6" s="11"/>
      <c r="B6" s="11"/>
      <c r="C6" s="11"/>
      <c r="D6" s="2" t="s">
        <v>14</v>
      </c>
      <c r="E6" s="2" t="s">
        <v>13</v>
      </c>
      <c r="F6" s="2" t="s">
        <v>15</v>
      </c>
    </row>
    <row r="7" spans="1:6" x14ac:dyDescent="0.3">
      <c r="A7" s="1" t="s">
        <v>2</v>
      </c>
      <c r="B7" s="6">
        <f>SUM(C7:E7)</f>
        <v>77000000</v>
      </c>
      <c r="C7" s="6">
        <v>50000000</v>
      </c>
      <c r="D7" s="7">
        <v>3000000</v>
      </c>
      <c r="E7" s="7">
        <v>24000000</v>
      </c>
      <c r="F7" s="8">
        <f>SUM(D7:E7)</f>
        <v>27000000</v>
      </c>
    </row>
    <row r="8" spans="1:6" x14ac:dyDescent="0.3">
      <c r="A8" s="1" t="s">
        <v>3</v>
      </c>
      <c r="B8" s="3">
        <f>B7/$B$7</f>
        <v>1</v>
      </c>
      <c r="C8" s="3">
        <f>C7/$B$7</f>
        <v>0.64935064935064934</v>
      </c>
      <c r="D8" s="3">
        <f>D7/$F$7</f>
        <v>0.1111111111111111</v>
      </c>
      <c r="E8" s="3">
        <f>E7/$F$7</f>
        <v>0.88888888888888884</v>
      </c>
      <c r="F8" s="3">
        <f>F7/$B$7</f>
        <v>0.35064935064935066</v>
      </c>
    </row>
    <row r="9" spans="1:6" x14ac:dyDescent="0.3">
      <c r="A9" s="1" t="s">
        <v>4</v>
      </c>
      <c r="B9" s="1" t="str">
        <f>IF(B8=100%, "오류없음", "오류")</f>
        <v>오류없음</v>
      </c>
      <c r="C9" s="1" t="str">
        <f>IF(C8&lt;=65%, "오류없음", "오류")</f>
        <v>오류없음</v>
      </c>
      <c r="D9" s="1" t="str">
        <f>IF(D8&gt;=10%, "오류없음", "오류")</f>
        <v>오류없음</v>
      </c>
      <c r="E9" s="1" t="str">
        <f>IF(E8&gt;=10%, "오류없음", "오류")</f>
        <v>오류없음</v>
      </c>
      <c r="F9" s="1" t="str">
        <f>IF(F8&gt;=35%, "오류없음", "오류")</f>
        <v>오류없음</v>
      </c>
    </row>
    <row r="13" spans="1:6" x14ac:dyDescent="0.3">
      <c r="A13" s="4" t="s">
        <v>7</v>
      </c>
      <c r="B13" s="5" t="s">
        <v>10</v>
      </c>
    </row>
    <row r="14" spans="1:6" x14ac:dyDescent="0.3">
      <c r="A14" s="10" t="s">
        <v>1</v>
      </c>
      <c r="B14" s="12" t="s">
        <v>11</v>
      </c>
      <c r="C14" s="12" t="s">
        <v>12</v>
      </c>
      <c r="D14" s="13" t="s">
        <v>0</v>
      </c>
      <c r="E14" s="14"/>
      <c r="F14" s="15"/>
    </row>
    <row r="15" spans="1:6" x14ac:dyDescent="0.3">
      <c r="A15" s="11"/>
      <c r="B15" s="11"/>
      <c r="C15" s="11"/>
      <c r="D15" s="2" t="s">
        <v>14</v>
      </c>
      <c r="E15" s="2" t="s">
        <v>13</v>
      </c>
      <c r="F15" s="2" t="s">
        <v>15</v>
      </c>
    </row>
    <row r="16" spans="1:6" x14ac:dyDescent="0.3">
      <c r="A16" s="1" t="s">
        <v>2</v>
      </c>
      <c r="B16" s="6">
        <f>SUM(C16:E16)</f>
        <v>84500000</v>
      </c>
      <c r="C16" s="6">
        <v>50000000</v>
      </c>
      <c r="D16" s="7">
        <v>4500000</v>
      </c>
      <c r="E16" s="7">
        <v>30000000</v>
      </c>
      <c r="F16" s="8">
        <f>SUM(D16:E16)</f>
        <v>34500000</v>
      </c>
    </row>
    <row r="17" spans="1:6" x14ac:dyDescent="0.3">
      <c r="A17" s="1" t="s">
        <v>3</v>
      </c>
      <c r="B17" s="3">
        <f>B16/$B$16</f>
        <v>1</v>
      </c>
      <c r="C17" s="3">
        <f>C16/$B$16</f>
        <v>0.59171597633136097</v>
      </c>
      <c r="D17" s="3">
        <f>D16/$F$16</f>
        <v>0.13043478260869565</v>
      </c>
      <c r="E17" s="3">
        <f>E16/$F$16</f>
        <v>0.86956521739130432</v>
      </c>
      <c r="F17" s="3">
        <f>F16/$B$16</f>
        <v>0.40828402366863903</v>
      </c>
    </row>
    <row r="18" spans="1:6" x14ac:dyDescent="0.3">
      <c r="A18" s="1" t="s">
        <v>4</v>
      </c>
      <c r="B18" s="1" t="str">
        <f>IF(B17=100%, "오류없음", "오류")</f>
        <v>오류없음</v>
      </c>
      <c r="C18" s="1" t="str">
        <f>IF(C17&lt;=60%, "오류없음", "오류")</f>
        <v>오류없음</v>
      </c>
      <c r="D18" s="1" t="str">
        <f>IF(D17&gt;=13%, "오류없음", "오류")</f>
        <v>오류없음</v>
      </c>
      <c r="E18" s="1" t="str">
        <f>IF(E17&gt;=10%, "오류없음", "오류")</f>
        <v>오류없음</v>
      </c>
      <c r="F18" s="1" t="str">
        <f>IF(F17&gt;=40%, "오류없음", "오류")</f>
        <v>오류없음</v>
      </c>
    </row>
    <row r="22" spans="1:6" x14ac:dyDescent="0.3">
      <c r="A22" s="4" t="s">
        <v>8</v>
      </c>
      <c r="B22" s="5" t="s">
        <v>9</v>
      </c>
    </row>
    <row r="23" spans="1:6" x14ac:dyDescent="0.3">
      <c r="A23" s="10" t="s">
        <v>1</v>
      </c>
      <c r="B23" s="12" t="s">
        <v>11</v>
      </c>
      <c r="C23" s="12" t="s">
        <v>12</v>
      </c>
      <c r="D23" s="13" t="s">
        <v>0</v>
      </c>
      <c r="E23" s="14"/>
      <c r="F23" s="15"/>
    </row>
    <row r="24" spans="1:6" x14ac:dyDescent="0.3">
      <c r="A24" s="11"/>
      <c r="B24" s="11"/>
      <c r="C24" s="11"/>
      <c r="D24" s="2" t="s">
        <v>14</v>
      </c>
      <c r="E24" s="2" t="s">
        <v>13</v>
      </c>
      <c r="F24" s="2" t="s">
        <v>15</v>
      </c>
    </row>
    <row r="25" spans="1:6" x14ac:dyDescent="0.3">
      <c r="A25" s="1" t="s">
        <v>2</v>
      </c>
      <c r="B25" s="6">
        <f>SUM(C25:E25)</f>
        <v>103000000</v>
      </c>
      <c r="C25" s="6">
        <v>50000000</v>
      </c>
      <c r="D25" s="7">
        <v>8000000</v>
      </c>
      <c r="E25" s="7">
        <v>45000000</v>
      </c>
      <c r="F25" s="8">
        <f>SUM(D25:E25)</f>
        <v>53000000</v>
      </c>
    </row>
    <row r="26" spans="1:6" x14ac:dyDescent="0.3">
      <c r="A26" s="1" t="s">
        <v>3</v>
      </c>
      <c r="B26" s="3">
        <f>B25/$B$25</f>
        <v>1</v>
      </c>
      <c r="C26" s="3">
        <f>C25/$B$25</f>
        <v>0.4854368932038835</v>
      </c>
      <c r="D26" s="3">
        <f>D25/$F$25</f>
        <v>0.15094339622641509</v>
      </c>
      <c r="E26" s="3">
        <f>E25/$F$25</f>
        <v>0.84905660377358494</v>
      </c>
      <c r="F26" s="3">
        <f>F25/$B$25</f>
        <v>0.5145631067961165</v>
      </c>
    </row>
    <row r="27" spans="1:6" x14ac:dyDescent="0.3">
      <c r="A27" s="1" t="s">
        <v>4</v>
      </c>
      <c r="B27" s="1" t="str">
        <f>IF(B26=100%, "오류없음", "오류")</f>
        <v>오류없음</v>
      </c>
      <c r="C27" s="1" t="str">
        <f>IF(C26&lt;=50%, "오류없음", "오류")</f>
        <v>오류없음</v>
      </c>
      <c r="D27" s="1" t="str">
        <f>IF(D26&gt;=15%, "오류없음", "오류")</f>
        <v>오류없음</v>
      </c>
      <c r="E27" s="1" t="str">
        <f>IF(E26&gt;=10%, "오류없음", "오류")</f>
        <v>오류없음</v>
      </c>
      <c r="F27" s="1" t="str">
        <f>IF(F26&gt;=50%, "오류없음", "오류")</f>
        <v>오류없음</v>
      </c>
    </row>
  </sheetData>
  <mergeCells count="13">
    <mergeCell ref="A23:A24"/>
    <mergeCell ref="B23:B24"/>
    <mergeCell ref="C23:C24"/>
    <mergeCell ref="D23:F23"/>
    <mergeCell ref="B5:B6"/>
    <mergeCell ref="C5:C6"/>
    <mergeCell ref="A5:A6"/>
    <mergeCell ref="D5:F5"/>
    <mergeCell ref="A1:F2"/>
    <mergeCell ref="A14:A15"/>
    <mergeCell ref="B14:B15"/>
    <mergeCell ref="C14:C15"/>
    <mergeCell ref="D14:F14"/>
  </mergeCells>
  <phoneticPr fontId="2" type="noConversion"/>
  <pageMargins left="0.7" right="0.7" top="0.75" bottom="0.75" header="0.3" footer="0.3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백경민</dc:creator>
  <cp:lastModifiedBy>백경민</cp:lastModifiedBy>
  <dcterms:created xsi:type="dcterms:W3CDTF">2024-03-18T04:46:25Z</dcterms:created>
  <dcterms:modified xsi:type="dcterms:W3CDTF">2024-04-09T02:27:15Z</dcterms:modified>
</cp:coreProperties>
</file>